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PPS\_EXTPACK\SCAFPLUS\WEG PREVIDENCIA\COMUNICAÇÃO\INCENTIVO FISCAL\2. Incentivo Fiscal_no 13º Salário\2023\"/>
    </mc:Choice>
  </mc:AlternateContent>
  <xr:revisionPtr revIDLastSave="0" documentId="13_ncr:1_{80A5DE33-75AB-485F-BB68-0A1F627E4E5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IMULAÇÃO IR 13º" sheetId="4" r:id="rId1"/>
  </sheets>
  <definedNames>
    <definedName name="_xlnm.Print_Area" localSheetId="0">'SIMULAÇÃO IR 13º'!$A$1:$H$41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4" l="1"/>
  <c r="C20" i="4" s="1"/>
  <c r="C11" i="4" l="1"/>
  <c r="C22" i="4" l="1"/>
  <c r="C10" i="4"/>
  <c r="C12" i="4" l="1"/>
  <c r="C13" i="4" s="1"/>
  <c r="C19" i="4"/>
  <c r="C18" i="4" l="1"/>
  <c r="C14" i="4" l="1"/>
  <c r="C21" i="4"/>
  <c r="C15" i="4" l="1"/>
  <c r="C30" i="4"/>
  <c r="C23" i="4"/>
  <c r="C24" i="4" s="1"/>
  <c r="C34" i="4" l="1"/>
  <c r="C35" i="4" s="1"/>
  <c r="C36" i="4" s="1"/>
  <c r="C25" i="4" l="1"/>
  <c r="C32" i="4" s="1"/>
  <c r="C31" i="4"/>
  <c r="C26" i="4" l="1"/>
  <c r="C38" i="4"/>
</calcChain>
</file>

<file path=xl/sharedStrings.xml><?xml version="1.0" encoding="utf-8"?>
<sst xmlns="http://schemas.openxmlformats.org/spreadsheetml/2006/main" count="40" uniqueCount="29">
  <si>
    <t>Análise após aumento da contribuição:</t>
  </si>
  <si>
    <t>%</t>
  </si>
  <si>
    <t>Situação atual na folha de pagamento do 13º SALÁRIO:</t>
  </si>
  <si>
    <t>PROJEÇÃO após aumento de contribuição no 13º SALÁRIO:</t>
  </si>
  <si>
    <t xml:space="preserve">  Salário Bruto:</t>
  </si>
  <si>
    <t xml:space="preserve">  INSS:</t>
  </si>
  <si>
    <t xml:space="preserve">  Dedução dependentes:</t>
  </si>
  <si>
    <t xml:space="preserve">  Valor do Imposto de Renda:</t>
  </si>
  <si>
    <t xml:space="preserve">  Valor Líquido:</t>
  </si>
  <si>
    <t xml:space="preserve">  Aumento da contribuição:</t>
  </si>
  <si>
    <t xml:space="preserve">  Redução do Imposto de Renda:</t>
  </si>
  <si>
    <t xml:space="preserve">  Redução real na folha pgto:</t>
  </si>
  <si>
    <t>Quantidade de dependentes de IR:</t>
  </si>
  <si>
    <t>(Limitado à 30%)</t>
  </si>
  <si>
    <r>
      <t xml:space="preserve">  Pensão Alimentícia</t>
    </r>
    <r>
      <rPr>
        <sz val="8"/>
        <color theme="1"/>
        <rFont val="Calibri"/>
        <family val="2"/>
        <scheme val="minor"/>
      </rPr>
      <t xml:space="preserve"> (se houver)</t>
    </r>
    <r>
      <rPr>
        <sz val="10"/>
        <color theme="1"/>
        <rFont val="Calibri"/>
        <family val="2"/>
        <scheme val="minor"/>
      </rPr>
      <t>:</t>
    </r>
  </si>
  <si>
    <t>Percentual líquido na folha</t>
  </si>
  <si>
    <t>(B)</t>
  </si>
  <si>
    <t>(A)</t>
  </si>
  <si>
    <t xml:space="preserve">  Valor a mais na conta Participante:</t>
  </si>
  <si>
    <t xml:space="preserve">  Valor a mais na conta Patrocinadora do Participante:</t>
  </si>
  <si>
    <t xml:space="preserve">  TOTAL do crédito na Conta do Participante:</t>
  </si>
  <si>
    <t xml:space="preserve">  Percentual ganho na operação (B/A):</t>
  </si>
  <si>
    <t>CÁLCULO DO IMPOSTO DE RENDA EXCLUSIVO NA FONTE - SIMULAÇÃO NO 13º SALÁRIO DE 2023</t>
  </si>
  <si>
    <t>Refere-se a tabela do INSS, limitado ao teto de R$ 7.507,49</t>
  </si>
  <si>
    <t xml:space="preserve">  Contribuição WEGprev:</t>
  </si>
  <si>
    <t>Percentual total de contribuição à WEGprev:</t>
  </si>
  <si>
    <t xml:space="preserve">  Base de cálculo do IR:</t>
  </si>
  <si>
    <r>
      <rPr>
        <b/>
        <sz val="8"/>
        <color theme="1"/>
        <rFont val="Calibri"/>
        <family val="2"/>
        <scheme val="minor"/>
      </rPr>
      <t>Novo</t>
    </r>
    <r>
      <rPr>
        <sz val="8"/>
        <color theme="1"/>
        <rFont val="Calibri"/>
        <family val="2"/>
        <scheme val="minor"/>
      </rPr>
      <t xml:space="preserve"> percentual total de contribuição à WEGprev:</t>
    </r>
  </si>
  <si>
    <t xml:space="preserve"> A tributação do Imposto de Renda ocorrerá somente quando do recebimento do Benefício ou do Resgate pagos pela WEGprev.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</si>
</sst>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R$&quot;\ #,##0.00;\-&quot;R$&quot;\ #,##0.00"/>
    <numFmt numFmtId="43" formatCode="_-* #,##0.00_-;\-* #,##0.00_-;_-* &quot;-&quot;??_-;_-@_-"/>
    <numFmt numFmtId="164" formatCode="_-* #,##0.0_-;\-* #,##0.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252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34411B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2" tint="-0.74999237037263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7" fontId="9" fillId="3" borderId="1" xfId="1" applyNumberFormat="1" applyFont="1" applyFill="1" applyBorder="1" applyAlignment="1" applyProtection="1">
      <alignment vertical="center"/>
      <protection locked="0"/>
    </xf>
    <xf numFmtId="10" fontId="7" fillId="3" borderId="0" xfId="0" applyNumberFormat="1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7" borderId="0" xfId="0" applyFont="1" applyFill="1" applyAlignment="1" applyProtection="1">
      <alignment horizontal="center" vertical="center"/>
    </xf>
    <xf numFmtId="0" fontId="5" fillId="5" borderId="0" xfId="0" applyFont="1" applyFill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/>
    </xf>
    <xf numFmtId="7" fontId="8" fillId="0" borderId="1" xfId="1" applyNumberFormat="1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vertical="center"/>
    </xf>
    <xf numFmtId="7" fontId="8" fillId="0" borderId="1" xfId="1" applyNumberFormat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7" fontId="8" fillId="0" borderId="3" xfId="1" applyNumberFormat="1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7" fontId="8" fillId="0" borderId="2" xfId="1" applyNumberFormat="1" applyFont="1" applyFill="1" applyBorder="1" applyAlignment="1" applyProtection="1">
      <alignment vertical="center"/>
    </xf>
    <xf numFmtId="0" fontId="8" fillId="9" borderId="1" xfId="0" applyFont="1" applyFill="1" applyBorder="1" applyAlignment="1" applyProtection="1">
      <alignment vertical="center"/>
    </xf>
    <xf numFmtId="7" fontId="9" fillId="9" borderId="1" xfId="1" applyNumberFormat="1" applyFont="1" applyFill="1" applyBorder="1" applyAlignment="1" applyProtection="1">
      <alignment horizontal="right" vertical="center"/>
    </xf>
    <xf numFmtId="9" fontId="2" fillId="4" borderId="0" xfId="0" applyNumberFormat="1" applyFont="1" applyFill="1" applyAlignment="1" applyProtection="1">
      <alignment horizontal="left" vertical="center"/>
    </xf>
    <xf numFmtId="0" fontId="14" fillId="4" borderId="0" xfId="0" applyFont="1" applyFill="1" applyAlignment="1" applyProtection="1">
      <alignment horizontal="right" vertical="center"/>
    </xf>
    <xf numFmtId="164" fontId="6" fillId="4" borderId="0" xfId="1" applyNumberFormat="1" applyFont="1" applyFill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7" fontId="9" fillId="0" borderId="1" xfId="1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7" fontId="8" fillId="0" borderId="1" xfId="1" applyNumberFormat="1" applyFont="1" applyFill="1" applyBorder="1" applyAlignment="1" applyProtection="1">
      <alignment vertical="center"/>
    </xf>
    <xf numFmtId="43" fontId="2" fillId="0" borderId="0" xfId="0" applyNumberFormat="1" applyFont="1" applyAlignment="1" applyProtection="1">
      <alignment vertical="center"/>
    </xf>
    <xf numFmtId="0" fontId="14" fillId="4" borderId="0" xfId="0" applyFont="1" applyFill="1" applyAlignment="1" applyProtection="1">
      <alignment horizontal="left" vertical="center"/>
    </xf>
    <xf numFmtId="0" fontId="7" fillId="4" borderId="0" xfId="0" applyFont="1" applyFill="1" applyAlignment="1" applyProtection="1">
      <alignment vertical="center"/>
    </xf>
    <xf numFmtId="0" fontId="5" fillId="8" borderId="0" xfId="0" applyFont="1" applyFill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/>
    </xf>
    <xf numFmtId="7" fontId="10" fillId="2" borderId="1" xfId="1" applyNumberFormat="1" applyFont="1" applyFill="1" applyBorder="1" applyAlignment="1" applyProtection="1">
      <alignment vertical="center"/>
    </xf>
    <xf numFmtId="0" fontId="15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8" fillId="4" borderId="0" xfId="0" applyFont="1" applyFill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7" fontId="12" fillId="2" borderId="1" xfId="1" applyNumberFormat="1" applyFont="1" applyFill="1" applyBorder="1" applyAlignment="1" applyProtection="1">
      <alignment vertical="center"/>
    </xf>
    <xf numFmtId="0" fontId="9" fillId="6" borderId="0" xfId="0" applyFont="1" applyFill="1" applyAlignment="1" applyProtection="1">
      <alignment vertical="center"/>
    </xf>
    <xf numFmtId="164" fontId="11" fillId="6" borderId="0" xfId="1" applyNumberFormat="1" applyFont="1" applyFill="1" applyAlignment="1" applyProtection="1">
      <alignment vertical="center"/>
    </xf>
    <xf numFmtId="0" fontId="2" fillId="6" borderId="0" xfId="0" applyFont="1" applyFill="1" applyAlignment="1" applyProtection="1">
      <alignment vertical="center"/>
    </xf>
    <xf numFmtId="0" fontId="13" fillId="4" borderId="0" xfId="0" applyFont="1" applyFill="1" applyAlignment="1" applyProtection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B9"/>
      <color rgb="FF3582A5"/>
      <color rgb="FF92C5DC"/>
      <color rgb="FF34411B"/>
      <color rgb="FFFF2525"/>
      <color rgb="FF2832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34925</xdr:colOff>
      <xdr:row>0</xdr:row>
      <xdr:rowOff>82550</xdr:rowOff>
    </xdr:from>
    <xdr:to>
      <xdr:col>1</xdr:col>
      <xdr:colOff>996950</xdr:colOff>
      <xdr:row>2</xdr:row>
      <xdr:rowOff>49530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5639C0B-5361-6A77-2645-2DEE4F07A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" y="82550"/>
          <a:ext cx="962025" cy="2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J41"/>
  <sheetViews>
    <sheetView showGridLines="0" tabSelected="1" zoomScaleNormal="100" workbookViewId="0">
      <selection activeCell="C7" sqref="C7"/>
    </sheetView>
  </sheetViews>
  <sheetFormatPr defaultColWidth="9.1796875" defaultRowHeight="14.5" x14ac:dyDescent="0.35"/>
  <cols>
    <col min="1" max="1" width="3" style="5" customWidth="1"/>
    <col min="2" max="2" width="44" style="5" customWidth="1"/>
    <col min="3" max="3" width="16" style="5" customWidth="1"/>
    <col min="4" max="4" width="2.81640625" style="5" customWidth="1"/>
    <col min="5" max="5" width="32.54296875" style="5" customWidth="1"/>
    <col min="6" max="6" width="6.7265625" style="5" customWidth="1"/>
    <col min="7" max="7" width="3" style="5" customWidth="1"/>
    <col min="8" max="8" width="2.54296875" style="5" customWidth="1"/>
    <col min="9" max="9" width="9.1796875" style="5"/>
    <col min="10" max="10" width="12" style="5" bestFit="1" customWidth="1"/>
    <col min="11" max="16384" width="9.1796875" style="5"/>
  </cols>
  <sheetData>
    <row r="1" spans="1:9" ht="12.5" customHeight="1" x14ac:dyDescent="0.35">
      <c r="A1" s="4"/>
      <c r="B1" s="4"/>
      <c r="C1" s="4"/>
      <c r="D1" s="4"/>
      <c r="E1" s="4"/>
      <c r="F1" s="4"/>
      <c r="G1" s="4"/>
      <c r="H1" s="4"/>
    </row>
    <row r="2" spans="1:9" ht="12.5" customHeight="1" x14ac:dyDescent="0.35">
      <c r="A2" s="4"/>
      <c r="B2" s="4"/>
      <c r="C2" s="4"/>
      <c r="D2" s="4"/>
      <c r="E2" s="4"/>
      <c r="F2" s="4"/>
      <c r="G2" s="4"/>
      <c r="H2" s="4"/>
    </row>
    <row r="3" spans="1:9" ht="12.5" customHeight="1" x14ac:dyDescent="0.35">
      <c r="A3" s="4"/>
      <c r="B3" s="4"/>
      <c r="C3" s="4"/>
      <c r="D3" s="4"/>
      <c r="E3" s="4"/>
      <c r="F3" s="4"/>
      <c r="G3" s="4"/>
      <c r="H3" s="4"/>
    </row>
    <row r="4" spans="1:9" ht="30" customHeight="1" x14ac:dyDescent="0.35">
      <c r="A4" s="4"/>
      <c r="B4" s="6" t="s">
        <v>22</v>
      </c>
      <c r="C4" s="6"/>
      <c r="D4" s="6"/>
      <c r="E4" s="6"/>
      <c r="F4" s="6"/>
      <c r="G4" s="6"/>
      <c r="H4" s="4"/>
    </row>
    <row r="5" spans="1:9" ht="11.25" customHeight="1" x14ac:dyDescent="0.35">
      <c r="A5" s="4"/>
      <c r="B5" s="4"/>
      <c r="C5" s="4"/>
      <c r="D5" s="4"/>
      <c r="E5" s="4"/>
      <c r="F5" s="4"/>
      <c r="G5" s="4"/>
      <c r="H5" s="4"/>
    </row>
    <row r="6" spans="1:9" ht="22" customHeight="1" x14ac:dyDescent="0.35">
      <c r="A6" s="4"/>
      <c r="B6" s="7" t="s">
        <v>2</v>
      </c>
      <c r="C6" s="7"/>
      <c r="D6" s="4"/>
      <c r="E6" s="4"/>
      <c r="F6" s="4"/>
      <c r="G6" s="4"/>
      <c r="H6" s="4"/>
    </row>
    <row r="7" spans="1:9" x14ac:dyDescent="0.35">
      <c r="A7" s="4"/>
      <c r="B7" s="8" t="s">
        <v>4</v>
      </c>
      <c r="C7" s="1">
        <v>0</v>
      </c>
      <c r="D7" s="4"/>
      <c r="E7" s="4"/>
      <c r="F7" s="4"/>
      <c r="G7" s="4"/>
      <c r="H7" s="4"/>
    </row>
    <row r="8" spans="1:9" x14ac:dyDescent="0.35">
      <c r="A8" s="4"/>
      <c r="B8" s="8" t="s">
        <v>14</v>
      </c>
      <c r="C8" s="1">
        <v>0</v>
      </c>
      <c r="D8" s="4"/>
      <c r="E8" s="4"/>
      <c r="F8" s="4"/>
      <c r="G8" s="4"/>
      <c r="H8" s="4"/>
    </row>
    <row r="9" spans="1:9" x14ac:dyDescent="0.35">
      <c r="A9" s="4"/>
      <c r="B9" s="8" t="s">
        <v>5</v>
      </c>
      <c r="C9" s="9">
        <f>IF(C7="","",IF(C7&lt;=1302,PRODUCT(((C7*7.5)/100)),IF(C7&lt;=2571.29,PRODUCT(((C7*9)/100)-19.8),IF(C7&lt;=3856.94,PRODUCT(((C7*12)/100)-96.94),IF(C7&lt;=7507.49,PRODUCT(((C7*14)/100)-174.08),IF(C7&gt;7507.49,876.95))))))</f>
        <v>0</v>
      </c>
      <c r="D9" s="4"/>
      <c r="E9" s="10" t="s">
        <v>23</v>
      </c>
      <c r="F9" s="10"/>
      <c r="G9" s="10"/>
      <c r="H9" s="4"/>
    </row>
    <row r="10" spans="1:9" x14ac:dyDescent="0.35">
      <c r="A10" s="4"/>
      <c r="B10" s="8" t="s">
        <v>24</v>
      </c>
      <c r="C10" s="11">
        <f>C7*F10</f>
        <v>0</v>
      </c>
      <c r="D10" s="4"/>
      <c r="E10" s="10" t="s">
        <v>25</v>
      </c>
      <c r="F10" s="2">
        <v>0.01</v>
      </c>
      <c r="G10" s="10"/>
      <c r="H10" s="10"/>
      <c r="I10" s="12"/>
    </row>
    <row r="11" spans="1:9" x14ac:dyDescent="0.35">
      <c r="A11" s="4"/>
      <c r="B11" s="13" t="s">
        <v>6</v>
      </c>
      <c r="C11" s="14">
        <f>IF(C7=0,0,(189.59*F11))</f>
        <v>0</v>
      </c>
      <c r="D11" s="4"/>
      <c r="E11" s="10" t="s">
        <v>12</v>
      </c>
      <c r="F11" s="3">
        <v>0</v>
      </c>
      <c r="G11" s="10"/>
      <c r="H11" s="10"/>
      <c r="I11" s="12"/>
    </row>
    <row r="12" spans="1:9" x14ac:dyDescent="0.35">
      <c r="A12" s="4"/>
      <c r="B12" s="15" t="s">
        <v>26</v>
      </c>
      <c r="C12" s="16">
        <f>IF(C7=0,0,(C7-(C8+C9+C10+C11)))</f>
        <v>0</v>
      </c>
      <c r="D12" s="4"/>
      <c r="E12" s="10"/>
      <c r="F12" s="10"/>
      <c r="G12" s="10"/>
      <c r="H12" s="10"/>
      <c r="I12" s="12"/>
    </row>
    <row r="13" spans="1:9" x14ac:dyDescent="0.35">
      <c r="A13" s="4"/>
      <c r="B13" s="17" t="s">
        <v>7</v>
      </c>
      <c r="C13" s="18" t="str">
        <f>IF(C12="","",IF(C12&lt;=2112,"R$ 0,00",IF(C12&lt;=2826.65,PRODUCT(((C12*7.5)/100)-158.4),IF(C12&lt;=3751.05,PRODUCT(((C12*15)/100)-370.4),IF(C12&lt;=4664.68,PRODUCT(((C12*22.5)/100)-651.73),IF(C12&gt;=4664.68,PRODUCT(((C12*27.5)/100)-884.96)))))))</f>
        <v>R$ 0,00</v>
      </c>
      <c r="D13" s="4"/>
      <c r="E13" s="19"/>
      <c r="F13" s="4"/>
      <c r="G13" s="4"/>
      <c r="H13" s="10"/>
      <c r="I13" s="12"/>
    </row>
    <row r="14" spans="1:9" x14ac:dyDescent="0.35">
      <c r="A14" s="4"/>
      <c r="B14" s="8" t="s">
        <v>8</v>
      </c>
      <c r="C14" s="11">
        <f>C7-(C8+C9+C10+C13)</f>
        <v>0</v>
      </c>
      <c r="D14" s="4"/>
      <c r="E14" s="4"/>
      <c r="F14" s="4"/>
      <c r="G14" s="4"/>
      <c r="H14" s="4"/>
    </row>
    <row r="15" spans="1:9" x14ac:dyDescent="0.35">
      <c r="A15" s="4"/>
      <c r="B15" s="20" t="s">
        <v>15</v>
      </c>
      <c r="C15" s="21">
        <f>IF(C7=0,0,((C14/C7)*100))</f>
        <v>0</v>
      </c>
      <c r="D15" s="22" t="s">
        <v>1</v>
      </c>
      <c r="E15" s="4"/>
      <c r="F15" s="4"/>
      <c r="G15" s="4"/>
      <c r="H15" s="4"/>
    </row>
    <row r="16" spans="1:9" ht="9.75" customHeight="1" x14ac:dyDescent="0.35">
      <c r="A16" s="4"/>
      <c r="B16" s="4"/>
      <c r="C16" s="4"/>
      <c r="D16" s="4"/>
      <c r="E16" s="4"/>
      <c r="F16" s="4"/>
      <c r="G16" s="4"/>
      <c r="H16" s="4"/>
    </row>
    <row r="17" spans="1:10" ht="22" customHeight="1" x14ac:dyDescent="0.35">
      <c r="A17" s="4"/>
      <c r="B17" s="7" t="s">
        <v>3</v>
      </c>
      <c r="C17" s="7"/>
      <c r="D17" s="4"/>
      <c r="E17" s="4"/>
      <c r="F17" s="4"/>
      <c r="G17" s="4"/>
      <c r="H17" s="4"/>
    </row>
    <row r="18" spans="1:10" x14ac:dyDescent="0.35">
      <c r="A18" s="4"/>
      <c r="B18" s="8" t="s">
        <v>4</v>
      </c>
      <c r="C18" s="23">
        <f>C7</f>
        <v>0</v>
      </c>
      <c r="D18" s="4"/>
      <c r="E18" s="4"/>
      <c r="F18" s="4"/>
      <c r="G18" s="4"/>
      <c r="H18" s="4"/>
      <c r="J18" s="24"/>
    </row>
    <row r="19" spans="1:10" x14ac:dyDescent="0.35">
      <c r="A19" s="4"/>
      <c r="B19" s="8" t="s">
        <v>14</v>
      </c>
      <c r="C19" s="25">
        <f>C8</f>
        <v>0</v>
      </c>
      <c r="D19" s="4"/>
      <c r="E19" s="4"/>
      <c r="F19" s="4"/>
      <c r="G19" s="4"/>
      <c r="H19" s="4"/>
      <c r="J19" s="24"/>
    </row>
    <row r="20" spans="1:10" x14ac:dyDescent="0.35">
      <c r="A20" s="4"/>
      <c r="B20" s="8" t="s">
        <v>5</v>
      </c>
      <c r="C20" s="25">
        <f>C9</f>
        <v>0</v>
      </c>
      <c r="D20" s="4"/>
      <c r="E20" s="10"/>
      <c r="F20" s="10"/>
      <c r="G20" s="4"/>
      <c r="H20" s="4"/>
      <c r="J20" s="26"/>
    </row>
    <row r="21" spans="1:10" x14ac:dyDescent="0.35">
      <c r="A21" s="4"/>
      <c r="B21" s="8" t="s">
        <v>24</v>
      </c>
      <c r="C21" s="11">
        <f>C18*F21</f>
        <v>0</v>
      </c>
      <c r="D21" s="4"/>
      <c r="E21" s="10" t="s">
        <v>27</v>
      </c>
      <c r="F21" s="2">
        <v>0.3</v>
      </c>
      <c r="G21" s="4"/>
      <c r="H21" s="4"/>
    </row>
    <row r="22" spans="1:10" x14ac:dyDescent="0.35">
      <c r="A22" s="4"/>
      <c r="B22" s="13" t="s">
        <v>6</v>
      </c>
      <c r="C22" s="14">
        <f>C11</f>
        <v>0</v>
      </c>
      <c r="D22" s="4"/>
      <c r="E22" s="27" t="s">
        <v>13</v>
      </c>
      <c r="F22" s="10"/>
      <c r="G22" s="28"/>
      <c r="H22" s="4"/>
    </row>
    <row r="23" spans="1:10" x14ac:dyDescent="0.35">
      <c r="A23" s="4"/>
      <c r="B23" s="15" t="s">
        <v>26</v>
      </c>
      <c r="C23" s="16">
        <f>C18-(C19+C20+C21+C22)</f>
        <v>0</v>
      </c>
      <c r="D23" s="4"/>
      <c r="E23" s="10"/>
      <c r="F23" s="10"/>
      <c r="G23" s="4"/>
      <c r="H23" s="4"/>
    </row>
    <row r="24" spans="1:10" x14ac:dyDescent="0.35">
      <c r="A24" s="4"/>
      <c r="B24" s="17" t="s">
        <v>7</v>
      </c>
      <c r="C24" s="18" t="str">
        <f>IF(C23="","",IF(C23&lt;=2112,"R$ 0,00",IF(C23&lt;=2826.65,PRODUCT(((C23*7.5)/100)-158.4),IF(C23&lt;=3751.05,PRODUCT(((C23*15)/100)-370.4),IF(C23&lt;=4664.68,PRODUCT(((C23*22.5)/100)-651.73),IF(C23&gt;=4664.68,PRODUCT(((C23*27.5)/100)-884.96)))))))</f>
        <v>R$ 0,00</v>
      </c>
      <c r="D24" s="4"/>
      <c r="E24" s="19"/>
      <c r="F24" s="4"/>
      <c r="G24" s="4"/>
      <c r="H24" s="4"/>
    </row>
    <row r="25" spans="1:10" x14ac:dyDescent="0.35">
      <c r="A25" s="4"/>
      <c r="B25" s="8" t="s">
        <v>8</v>
      </c>
      <c r="C25" s="11">
        <f>C18-(C19+C20+C21+C24)</f>
        <v>0</v>
      </c>
      <c r="D25" s="4"/>
      <c r="E25" s="4"/>
      <c r="F25" s="4"/>
      <c r="G25" s="4"/>
      <c r="H25" s="4"/>
    </row>
    <row r="26" spans="1:10" x14ac:dyDescent="0.35">
      <c r="A26" s="4"/>
      <c r="B26" s="20" t="s">
        <v>15</v>
      </c>
      <c r="C26" s="21">
        <f>IF(C7=0,0,((C25/C18)*100))</f>
        <v>0</v>
      </c>
      <c r="D26" s="22" t="s">
        <v>1</v>
      </c>
      <c r="E26" s="4"/>
      <c r="F26" s="4"/>
      <c r="G26" s="4"/>
      <c r="H26" s="4"/>
    </row>
    <row r="27" spans="1:10" ht="9.75" customHeight="1" x14ac:dyDescent="0.35">
      <c r="A27" s="4"/>
      <c r="B27" s="4"/>
      <c r="C27" s="4"/>
      <c r="D27" s="4"/>
      <c r="E27" s="4"/>
      <c r="F27" s="4"/>
      <c r="G27" s="4"/>
      <c r="H27" s="4"/>
    </row>
    <row r="28" spans="1:10" ht="22" customHeight="1" x14ac:dyDescent="0.35">
      <c r="A28" s="4"/>
      <c r="B28" s="29" t="s">
        <v>0</v>
      </c>
      <c r="C28" s="29"/>
      <c r="D28" s="4"/>
      <c r="E28" s="4"/>
      <c r="F28" s="4"/>
      <c r="G28" s="4"/>
      <c r="H28" s="4"/>
    </row>
    <row r="29" spans="1:10" ht="6" customHeight="1" x14ac:dyDescent="0.35">
      <c r="A29" s="4"/>
      <c r="B29" s="4"/>
      <c r="C29" s="4"/>
      <c r="D29" s="4"/>
      <c r="E29" s="4"/>
      <c r="F29" s="4"/>
      <c r="G29" s="4"/>
      <c r="H29" s="4"/>
    </row>
    <row r="30" spans="1:10" x14ac:dyDescent="0.35">
      <c r="A30" s="4"/>
      <c r="B30" s="8" t="s">
        <v>9</v>
      </c>
      <c r="C30" s="11">
        <f>C21-C10</f>
        <v>0</v>
      </c>
      <c r="D30" s="4"/>
      <c r="E30" s="4"/>
      <c r="F30" s="4"/>
      <c r="G30" s="4"/>
      <c r="H30" s="4"/>
    </row>
    <row r="31" spans="1:10" x14ac:dyDescent="0.35">
      <c r="A31" s="4"/>
      <c r="B31" s="8" t="s">
        <v>10</v>
      </c>
      <c r="C31" s="11">
        <f>C13-C24</f>
        <v>0</v>
      </c>
      <c r="D31" s="4"/>
      <c r="E31" s="4"/>
      <c r="F31" s="4"/>
      <c r="G31" s="4"/>
      <c r="H31" s="4"/>
    </row>
    <row r="32" spans="1:10" x14ac:dyDescent="0.35">
      <c r="A32" s="4"/>
      <c r="B32" s="30" t="s">
        <v>11</v>
      </c>
      <c r="C32" s="31">
        <f>C14-C25</f>
        <v>0</v>
      </c>
      <c r="D32" s="32" t="s">
        <v>17</v>
      </c>
      <c r="E32" s="33"/>
      <c r="F32" s="4"/>
      <c r="G32" s="4"/>
      <c r="H32" s="4"/>
    </row>
    <row r="33" spans="1:8" ht="6" customHeight="1" x14ac:dyDescent="0.35">
      <c r="A33" s="4"/>
      <c r="B33" s="34"/>
      <c r="C33" s="34"/>
      <c r="D33" s="4"/>
      <c r="E33" s="4"/>
      <c r="F33" s="4"/>
      <c r="G33" s="4"/>
      <c r="H33" s="4"/>
    </row>
    <row r="34" spans="1:8" x14ac:dyDescent="0.35">
      <c r="A34" s="4"/>
      <c r="B34" s="8" t="s">
        <v>18</v>
      </c>
      <c r="C34" s="11">
        <f>C30</f>
        <v>0</v>
      </c>
      <c r="D34" s="4"/>
      <c r="E34" s="4"/>
      <c r="F34" s="4"/>
      <c r="G34" s="4"/>
      <c r="H34" s="4"/>
    </row>
    <row r="35" spans="1:8" x14ac:dyDescent="0.35">
      <c r="A35" s="4"/>
      <c r="B35" s="8" t="s">
        <v>19</v>
      </c>
      <c r="C35" s="11">
        <f>C34*10%</f>
        <v>0</v>
      </c>
      <c r="D35" s="4"/>
      <c r="E35" s="4"/>
      <c r="F35" s="4"/>
      <c r="G35" s="4"/>
      <c r="H35" s="4"/>
    </row>
    <row r="36" spans="1:8" x14ac:dyDescent="0.35">
      <c r="A36" s="4"/>
      <c r="B36" s="35" t="s">
        <v>20</v>
      </c>
      <c r="C36" s="36">
        <f>SUM(C34:C35)</f>
        <v>0</v>
      </c>
      <c r="D36" s="32" t="s">
        <v>16</v>
      </c>
      <c r="E36" s="4"/>
      <c r="F36" s="4"/>
      <c r="G36" s="4"/>
      <c r="H36" s="4"/>
    </row>
    <row r="37" spans="1:8" ht="6" customHeight="1" x14ac:dyDescent="0.35">
      <c r="A37" s="4"/>
      <c r="B37" s="4"/>
      <c r="C37" s="4"/>
      <c r="D37" s="4"/>
      <c r="E37" s="4"/>
      <c r="F37" s="4"/>
      <c r="G37" s="4"/>
      <c r="H37" s="4"/>
    </row>
    <row r="38" spans="1:8" ht="18.75" customHeight="1" x14ac:dyDescent="0.35">
      <c r="A38" s="4"/>
      <c r="B38" s="37" t="s">
        <v>21</v>
      </c>
      <c r="C38" s="38">
        <f>IF(C32=0,0,(((C36/C32)-1)*100))</f>
        <v>0</v>
      </c>
      <c r="D38" s="39" t="s">
        <v>1</v>
      </c>
      <c r="E38" s="4"/>
      <c r="F38" s="4"/>
      <c r="G38" s="4"/>
      <c r="H38" s="4"/>
    </row>
    <row r="39" spans="1:8" ht="11.25" customHeight="1" x14ac:dyDescent="0.35">
      <c r="A39" s="4"/>
      <c r="B39" s="4"/>
      <c r="C39" s="4"/>
      <c r="D39" s="4"/>
      <c r="E39" s="4"/>
      <c r="F39" s="4"/>
      <c r="G39" s="4"/>
      <c r="H39" s="4"/>
    </row>
    <row r="40" spans="1:8" x14ac:dyDescent="0.35">
      <c r="A40" s="4"/>
      <c r="B40" s="40" t="s">
        <v>28</v>
      </c>
      <c r="C40" s="4"/>
      <c r="D40" s="4"/>
      <c r="E40" s="4"/>
      <c r="F40" s="4"/>
      <c r="G40" s="4"/>
      <c r="H40" s="4"/>
    </row>
    <row r="41" spans="1:8" x14ac:dyDescent="0.35">
      <c r="A41" s="4"/>
      <c r="B41" s="4"/>
      <c r="C41" s="4"/>
      <c r="D41" s="4"/>
      <c r="E41" s="4"/>
      <c r="F41" s="4"/>
      <c r="G41" s="4"/>
      <c r="H41" s="4"/>
    </row>
  </sheetData>
  <sheetProtection algorithmName="SHA-512" hashValue="yEdjkWiPYVKchfy6n6rc7HuAU9Q+VagAb7F5P8OiTNKnwoqWE0d5Vk6miWFG9YhpwtKJM5opbgWCmmRTtej0dw==" saltValue="Ywzw+OknAF+kRFtDqG1uIQ==" spinCount="100000" sheet="1" objects="1" scenarios="1"/>
  <mergeCells count="4">
    <mergeCell ref="B28:C28"/>
    <mergeCell ref="B6:C6"/>
    <mergeCell ref="B17:C17"/>
    <mergeCell ref="B4:G4"/>
  </mergeCells>
  <pageMargins left="0.70866141732283472" right="0.51181102362204722" top="0.78740157480314965" bottom="0.78740157480314965" header="0.31496062992125984" footer="0.31496062992125984"/>
  <pageSetup paperSize="9" scale="81" orientation="portrait" r:id="rId1"/>
  <ignoredErrors>
    <ignoredError sqref="C2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SIMULAÇÃO IR 13º</vt:lpstr>
      <vt:lpstr>'SIMULAÇÃO IR 13º'!Area_de_impressao</vt:lpstr>
    </vt:vector>
  </TitlesOfParts>
  <Company>WEG Indústrias Elétricas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Maikon Jose Vieira</dc:creator>
  <cp:lastModifiedBy>Maikon Jose Vieira</cp:lastModifiedBy>
  <cp:lastPrinted>2023-10-25T12:03:31Z</cp:lastPrinted>
  <dcterms:created xsi:type="dcterms:W3CDTF">2014-05-07T13:30:16Z</dcterms:created>
  <dcterms:modified xsi:type="dcterms:W3CDTF">2023-11-06T18:38:55Z</dcterms:modified>
</cp:coreProperties>
</file>